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naservices880.sharepoint.com/sites/CNAStaff1/CNA Project Share/CSCN/CSCN TIFs - Issues/TIF 125 - TBP Production Rollout/"/>
    </mc:Choice>
  </mc:AlternateContent>
  <xr:revisionPtr revIDLastSave="5" documentId="8_{24340B08-3F10-4ABB-ACA5-612DA4459060}" xr6:coauthVersionLast="47" xr6:coauthVersionMax="47" xr10:uidLastSave="{E9788C0B-9E59-4DBF-92DE-1C04BC1FBC28}"/>
  <bookViews>
    <workbookView xWindow="-96" yWindow="-96" windowWidth="23232" windowHeight="12432" activeTab="1" xr2:uid="{BDDAF14B-75EF-43B5-A7C1-35B906B5782A}"/>
  </bookViews>
  <sheets>
    <sheet name="Coversheet" sheetId="2" r:id="rId1"/>
    <sheet name="CSCN Total - util"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A24" i="1" l="1"/>
  <c r="Y24" i="1"/>
  <c r="W24" i="1"/>
  <c r="U24" i="1"/>
  <c r="S24" i="1"/>
  <c r="Q24" i="1"/>
  <c r="O24" i="1"/>
  <c r="M24" i="1"/>
  <c r="K24" i="1"/>
  <c r="I24" i="1"/>
  <c r="G24" i="1"/>
  <c r="E24" i="1"/>
  <c r="D22" i="1"/>
  <c r="Z22" i="1" s="1"/>
  <c r="AB21" i="1"/>
  <c r="Z21" i="1"/>
  <c r="X21" i="1"/>
  <c r="D21" i="1"/>
  <c r="V21" i="1" s="1"/>
  <c r="Z20" i="1"/>
  <c r="D20" i="1"/>
  <c r="AB20" i="1" s="1"/>
  <c r="AB19" i="1"/>
  <c r="Z19" i="1"/>
  <c r="X19" i="1"/>
  <c r="V19" i="1"/>
  <c r="T19" i="1"/>
  <c r="R19" i="1"/>
  <c r="P19" i="1"/>
  <c r="N19" i="1"/>
  <c r="D19" i="1"/>
  <c r="F19" i="1" s="1"/>
  <c r="Z18" i="1"/>
  <c r="X18" i="1"/>
  <c r="V18" i="1"/>
  <c r="R18" i="1"/>
  <c r="P18" i="1"/>
  <c r="N18" i="1"/>
  <c r="L18" i="1"/>
  <c r="J18" i="1"/>
  <c r="H18" i="1"/>
  <c r="F18" i="1"/>
  <c r="D18" i="1"/>
  <c r="AB18" i="1" s="1"/>
  <c r="Z17" i="1"/>
  <c r="X17" i="1"/>
  <c r="R17" i="1"/>
  <c r="P17" i="1"/>
  <c r="N17" i="1"/>
  <c r="L17" i="1"/>
  <c r="J17" i="1"/>
  <c r="H17" i="1"/>
  <c r="D17" i="1"/>
  <c r="F17" i="1" s="1"/>
  <c r="Z16" i="1"/>
  <c r="R16" i="1"/>
  <c r="P16" i="1"/>
  <c r="N16" i="1"/>
  <c r="L16" i="1"/>
  <c r="J16" i="1"/>
  <c r="D16" i="1"/>
  <c r="H16" i="1" s="1"/>
  <c r="AB15" i="1"/>
  <c r="T15" i="1"/>
  <c r="R15" i="1"/>
  <c r="P15" i="1"/>
  <c r="N15" i="1"/>
  <c r="L15" i="1"/>
  <c r="D15" i="1"/>
  <c r="J15" i="1" s="1"/>
  <c r="AB14" i="1"/>
  <c r="Z14" i="1"/>
  <c r="X14" i="1"/>
  <c r="V14" i="1"/>
  <c r="T14" i="1"/>
  <c r="R14" i="1"/>
  <c r="P14" i="1"/>
  <c r="N14" i="1"/>
  <c r="J14" i="1"/>
  <c r="H14" i="1"/>
  <c r="F14" i="1"/>
  <c r="D14" i="1"/>
  <c r="L14" i="1" s="1"/>
  <c r="AB13" i="1"/>
  <c r="Z13" i="1"/>
  <c r="X13" i="1"/>
  <c r="V13" i="1"/>
  <c r="T13" i="1"/>
  <c r="R13" i="1"/>
  <c r="P13" i="1"/>
  <c r="N13" i="1"/>
  <c r="L13" i="1"/>
  <c r="J13" i="1"/>
  <c r="H13" i="1"/>
  <c r="D13" i="1"/>
  <c r="F13" i="1" s="1"/>
  <c r="Z12" i="1"/>
  <c r="X12" i="1"/>
  <c r="V12" i="1"/>
  <c r="T12" i="1"/>
  <c r="R12" i="1"/>
  <c r="J12" i="1"/>
  <c r="D12" i="1"/>
  <c r="P12" i="1" s="1"/>
  <c r="AB11" i="1"/>
  <c r="Z11" i="1"/>
  <c r="X11" i="1"/>
  <c r="V11" i="1"/>
  <c r="T11" i="1"/>
  <c r="D11" i="1"/>
  <c r="R11" i="1" s="1"/>
  <c r="AB10" i="1"/>
  <c r="Z10" i="1"/>
  <c r="X10" i="1"/>
  <c r="V10" i="1"/>
  <c r="D10" i="1"/>
  <c r="T10" i="1" s="1"/>
  <c r="AB9" i="1"/>
  <c r="Z9" i="1"/>
  <c r="X9" i="1"/>
  <c r="V9" i="1"/>
  <c r="T9" i="1"/>
  <c r="R9" i="1"/>
  <c r="P9" i="1"/>
  <c r="D9" i="1"/>
  <c r="F9" i="1" s="1"/>
  <c r="AB8" i="1"/>
  <c r="Z8" i="1"/>
  <c r="X8" i="1"/>
  <c r="D8" i="1"/>
  <c r="V8" i="1" s="1"/>
  <c r="AB7" i="1"/>
  <c r="Z7" i="1"/>
  <c r="X7" i="1"/>
  <c r="V7" i="1"/>
  <c r="T7" i="1"/>
  <c r="D7" i="1"/>
  <c r="L7" i="1" s="1"/>
  <c r="AB6" i="1"/>
  <c r="Z6" i="1"/>
  <c r="X6" i="1"/>
  <c r="V6" i="1"/>
  <c r="T6" i="1"/>
  <c r="R6" i="1"/>
  <c r="P6" i="1"/>
  <c r="N6" i="1"/>
  <c r="L6" i="1"/>
  <c r="J6" i="1"/>
  <c r="H6" i="1"/>
  <c r="F6" i="1"/>
  <c r="D6" i="1"/>
  <c r="Z5" i="1"/>
  <c r="X5" i="1"/>
  <c r="T5" i="1"/>
  <c r="R5" i="1"/>
  <c r="P5" i="1"/>
  <c r="N5" i="1"/>
  <c r="L5" i="1"/>
  <c r="J5" i="1"/>
  <c r="H5" i="1"/>
  <c r="D5" i="1"/>
  <c r="F5" i="1" s="1"/>
  <c r="H7" i="1" l="1"/>
  <c r="F8" i="1"/>
  <c r="H19" i="1"/>
  <c r="H20" i="1"/>
  <c r="AB22" i="1"/>
  <c r="J8" i="1"/>
  <c r="F10" i="1"/>
  <c r="L19" i="1"/>
  <c r="J20" i="1"/>
  <c r="H21" i="1"/>
  <c r="F22" i="1"/>
  <c r="N7" i="1"/>
  <c r="L8" i="1"/>
  <c r="J9" i="1"/>
  <c r="H10" i="1"/>
  <c r="F11" i="1"/>
  <c r="AB12" i="1"/>
  <c r="V15" i="1"/>
  <c r="T16" i="1"/>
  <c r="L20" i="1"/>
  <c r="J21" i="1"/>
  <c r="H22" i="1"/>
  <c r="P7" i="1"/>
  <c r="N8" i="1"/>
  <c r="L9" i="1"/>
  <c r="J10" i="1"/>
  <c r="H11" i="1"/>
  <c r="F12" i="1"/>
  <c r="X15" i="1"/>
  <c r="V16" i="1"/>
  <c r="T17" i="1"/>
  <c r="N20" i="1"/>
  <c r="L21" i="1"/>
  <c r="J22" i="1"/>
  <c r="V5" i="1"/>
  <c r="R7" i="1"/>
  <c r="P8" i="1"/>
  <c r="N9" i="1"/>
  <c r="L10" i="1"/>
  <c r="J11" i="1"/>
  <c r="H12" i="1"/>
  <c r="Z15" i="1"/>
  <c r="X16" i="1"/>
  <c r="V17" i="1"/>
  <c r="T18" i="1"/>
  <c r="P20" i="1"/>
  <c r="N21" i="1"/>
  <c r="L22" i="1"/>
  <c r="N22" i="1"/>
  <c r="H8" i="1"/>
  <c r="F21" i="1"/>
  <c r="L11" i="1"/>
  <c r="P22" i="1"/>
  <c r="H9" i="1"/>
  <c r="R20" i="1"/>
  <c r="V20" i="1"/>
  <c r="R22" i="1"/>
  <c r="F7" i="1"/>
  <c r="F20" i="1"/>
  <c r="J7" i="1"/>
  <c r="J19" i="1"/>
  <c r="R8" i="1"/>
  <c r="N10" i="1"/>
  <c r="P21" i="1"/>
  <c r="T8" i="1"/>
  <c r="P10" i="1"/>
  <c r="N11" i="1"/>
  <c r="L12" i="1"/>
  <c r="F15" i="1"/>
  <c r="AB16" i="1"/>
  <c r="T20" i="1"/>
  <c r="R21" i="1"/>
  <c r="AB5" i="1"/>
  <c r="R10" i="1"/>
  <c r="P11" i="1"/>
  <c r="N12" i="1"/>
  <c r="H15" i="1"/>
  <c r="F16" i="1"/>
  <c r="AB17" i="1"/>
  <c r="T21" i="1"/>
  <c r="X20" i="1"/>
  <c r="T22" i="1"/>
  <c r="V22" i="1"/>
  <c r="X22" i="1"/>
</calcChain>
</file>

<file path=xl/sharedStrings.xml><?xml version="1.0" encoding="utf-8"?>
<sst xmlns="http://schemas.openxmlformats.org/spreadsheetml/2006/main" count="86" uniqueCount="73">
  <si>
    <t>Geographic NPAs</t>
  </si>
  <si>
    <t>As of January 1</t>
  </si>
  <si>
    <t>Complex ID</t>
  </si>
  <si>
    <t>NPA</t>
  </si>
  <si>
    <t>Total of NPAs</t>
  </si>
  <si>
    <t>Total of TNs available (800 by NPA)</t>
  </si>
  <si>
    <t>% utilization 2026-01-01</t>
  </si>
  <si>
    <t>% utilization 2026-07-01</t>
  </si>
  <si>
    <t>% utilization 2027-01-01</t>
  </si>
  <si>
    <t>% utilization 2028-01-01</t>
  </si>
  <si>
    <t>% utilization 2029-01-01</t>
  </si>
  <si>
    <t>% utilization 2030-01-01</t>
  </si>
  <si>
    <t>% utilization 2031-01-01</t>
  </si>
  <si>
    <t>% utilization 2032-01-01</t>
  </si>
  <si>
    <t>% utilization 2033-01-01</t>
  </si>
  <si>
    <t>% utilization 2034-01-01</t>
  </si>
  <si>
    <t>% utilization 2035-01-01</t>
  </si>
  <si>
    <t>% utilization 2036-01-01</t>
  </si>
  <si>
    <t>204/431/584</t>
  </si>
  <si>
    <t>3</t>
  </si>
  <si>
    <t>226/382/519/548</t>
  </si>
  <si>
    <t>4</t>
  </si>
  <si>
    <t>236/250/257/604/672/778</t>
  </si>
  <si>
    <t>6</t>
  </si>
  <si>
    <t>249/683/705</t>
  </si>
  <si>
    <t>289/365/742/905</t>
  </si>
  <si>
    <t>306/474/639</t>
  </si>
  <si>
    <t>343/613/753</t>
  </si>
  <si>
    <t>354/450/579</t>
  </si>
  <si>
    <t>367/418/581</t>
  </si>
  <si>
    <t>368/403/587/780/825</t>
  </si>
  <si>
    <t>5</t>
  </si>
  <si>
    <t>416/437/647/942</t>
  </si>
  <si>
    <t>428/506</t>
  </si>
  <si>
    <t>2</t>
  </si>
  <si>
    <t>263/438/514</t>
  </si>
  <si>
    <t>709/879</t>
  </si>
  <si>
    <t>782/902</t>
  </si>
  <si>
    <t>807</t>
  </si>
  <si>
    <t>1</t>
  </si>
  <si>
    <t>468/819/873</t>
  </si>
  <si>
    <t>867</t>
  </si>
  <si>
    <t>Total Codes*</t>
  </si>
  <si>
    <t>Forecast Growth</t>
  </si>
  <si>
    <t>NPA relief underway</t>
  </si>
  <si>
    <t>NPA complex entering in Relief window</t>
  </si>
  <si>
    <t>One year before an NPA complex enters the relief planning window, verify whether implementing TBP in additional exchanges within that NPA complex would postpone the relief date by at least one year.</t>
  </si>
  <si>
    <t>CRTC INTERCONNECTION STEERING COMMITTEE</t>
  </si>
  <si>
    <t>CONTRIBUTION FORM:</t>
  </si>
  <si>
    <t>Working Group:</t>
  </si>
  <si>
    <t>CSCN</t>
  </si>
  <si>
    <t>Date of Submission:</t>
  </si>
  <si>
    <t>Contribution #:</t>
  </si>
  <si>
    <t>TIF #:</t>
  </si>
  <si>
    <t>File ID:</t>
  </si>
  <si>
    <t>Task Title:</t>
  </si>
  <si>
    <t>TBP Controlled Production Rollout</t>
  </si>
  <si>
    <t>Related to Task(s) ID:</t>
  </si>
  <si>
    <t>Contributor:</t>
  </si>
  <si>
    <t>            Name:</t>
  </si>
  <si>
    <t>David Comrie</t>
  </si>
  <si>
    <t>            Company:</t>
  </si>
  <si>
    <t>CNA</t>
  </si>
  <si>
    <t>            Address:</t>
  </si>
  <si>
    <t>            Tel:</t>
  </si>
  <si>
    <t>            Fax:</t>
  </si>
  <si>
    <t>            E-mail:</t>
  </si>
  <si>
    <t>Distribution to:</t>
  </si>
  <si>
    <t>Subject:</t>
  </si>
  <si>
    <t>Task schedule for TBP implementation for all phases</t>
  </si>
  <si>
    <t>(See next tab)</t>
  </si>
  <si>
    <t>331A</t>
  </si>
  <si>
    <t>CNCO331A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</si>
</sst>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sz val="11"/>
      <color theme="1"/>
      <name val="Calibri"/>
      <family val="2"/>
      <scheme val="minor"/>
    </font>
    <font>
      <b/>
      <sz val="10"/>
      <name val="Arial"/>
      <family val="2"/>
    </font>
    <font>
      <b/>
      <sz val="10"/>
      <color rgb="FFFF00FF"/>
      <name val="Arial"/>
      <family val="2"/>
    </font>
    <font>
      <sz val="10"/>
      <name val="Arial"/>
      <family val="2"/>
    </font>
    <font>
      <sz val="10"/>
      <color rgb="FFFF00FF"/>
      <name val="Arial"/>
      <family val="2"/>
    </font>
    <font>
      <b/>
      <u/>
      <sz val="11"/>
      <color theme="1"/>
      <name val="Calibri"/>
      <family val="2"/>
      <scheme val="minor"/>
    </font>
    <font>
      <sz val="12"/>
      <color theme="1"/>
      <name val="Aptos"/>
      <family val="2"/>
    </font>
    <font>
      <u/>
      <sz val="10"/>
      <color theme="10"/>
      <name val="Arial"/>
      <family val="2"/>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4" fillId="0" borderId="0"/>
    <xf numFmtId="0" fontId="8" fillId="0" borderId="0" applyNumberFormat="0" applyFill="0" applyBorder="0" applyAlignment="0" applyProtection="0"/>
  </cellStyleXfs>
  <cellXfs count="44">
    <xf numFmtId="0" fontId="0" fillId="0" borderId="0" xfId="0"/>
    <xf numFmtId="0" fontId="2" fillId="0" borderId="1" xfId="0" applyFont="1" applyBorder="1" applyAlignment="1">
      <alignment horizontal="center"/>
    </xf>
    <xf numFmtId="0" fontId="2" fillId="0" borderId="2" xfId="0" applyFont="1" applyBorder="1" applyAlignment="1">
      <alignment horizontal="center"/>
    </xf>
    <xf numFmtId="0" fontId="1" fillId="0" borderId="1" xfId="0" applyFont="1" applyBorder="1" applyAlignment="1">
      <alignment horizontal="center"/>
    </xf>
    <xf numFmtId="0" fontId="3" fillId="0" borderId="2" xfId="0" applyFont="1" applyBorder="1" applyAlignment="1">
      <alignment horizontal="center"/>
    </xf>
    <xf numFmtId="0" fontId="3" fillId="0" borderId="2" xfId="0" applyFont="1" applyBorder="1" applyAlignment="1">
      <alignment horizontal="center" wrapText="1"/>
    </xf>
    <xf numFmtId="164" fontId="2" fillId="0" borderId="2" xfId="0" applyNumberFormat="1" applyFont="1" applyBorder="1" applyAlignment="1">
      <alignment horizontal="center" textRotation="90"/>
    </xf>
    <xf numFmtId="164" fontId="3" fillId="0" borderId="2" xfId="0" applyNumberFormat="1" applyFont="1" applyBorder="1" applyAlignment="1">
      <alignment horizontal="center" textRotation="90"/>
    </xf>
    <xf numFmtId="0" fontId="0" fillId="0" borderId="3" xfId="0" applyBorder="1" applyAlignment="1">
      <alignment horizontal="center"/>
    </xf>
    <xf numFmtId="0" fontId="2" fillId="0" borderId="3" xfId="0" applyFont="1" applyBorder="1" applyAlignment="1">
      <alignment horizontal="center"/>
    </xf>
    <xf numFmtId="0" fontId="4" fillId="0" borderId="3" xfId="0" applyFont="1" applyBorder="1" applyAlignment="1">
      <alignment horizontal="center"/>
    </xf>
    <xf numFmtId="0" fontId="0" fillId="0" borderId="4" xfId="0" applyBorder="1" applyAlignment="1">
      <alignment horizontal="center"/>
    </xf>
    <xf numFmtId="49" fontId="4" fillId="0" borderId="4" xfId="0" applyNumberFormat="1" applyFont="1" applyBorder="1" applyAlignment="1">
      <alignment horizontal="center"/>
    </xf>
    <xf numFmtId="49" fontId="5" fillId="0" borderId="4" xfId="0" applyNumberFormat="1" applyFont="1" applyBorder="1" applyAlignment="1">
      <alignment horizontal="center"/>
    </xf>
    <xf numFmtId="1" fontId="5" fillId="0" borderId="4" xfId="0" applyNumberFormat="1" applyFont="1" applyBorder="1" applyAlignment="1">
      <alignment horizontal="center"/>
    </xf>
    <xf numFmtId="0" fontId="4" fillId="0" borderId="4" xfId="0" applyFont="1" applyBorder="1" applyAlignment="1">
      <alignment horizontal="center"/>
    </xf>
    <xf numFmtId="9" fontId="5" fillId="0" borderId="4" xfId="0" applyNumberFormat="1" applyFont="1" applyBorder="1" applyAlignment="1">
      <alignment horizontal="center"/>
    </xf>
    <xf numFmtId="0" fontId="4" fillId="2" borderId="4" xfId="0" applyFont="1" applyFill="1" applyBorder="1" applyAlignment="1">
      <alignment horizontal="center"/>
    </xf>
    <xf numFmtId="9" fontId="5" fillId="2" borderId="4" xfId="0" applyNumberFormat="1" applyFont="1" applyFill="1" applyBorder="1" applyAlignment="1">
      <alignment horizontal="center"/>
    </xf>
    <xf numFmtId="0" fontId="4" fillId="3" borderId="4" xfId="0" applyFont="1" applyFill="1" applyBorder="1" applyAlignment="1">
      <alignment horizontal="center"/>
    </xf>
    <xf numFmtId="9" fontId="5" fillId="3" borderId="4" xfId="0" applyNumberFormat="1" applyFont="1" applyFill="1" applyBorder="1" applyAlignment="1">
      <alignment horizontal="center"/>
    </xf>
    <xf numFmtId="0" fontId="4" fillId="4" borderId="4" xfId="0" applyFont="1" applyFill="1" applyBorder="1" applyAlignment="1">
      <alignment horizontal="center"/>
    </xf>
    <xf numFmtId="9" fontId="5" fillId="4" borderId="4" xfId="0" applyNumberFormat="1" applyFont="1" applyFill="1" applyBorder="1" applyAlignment="1">
      <alignment horizontal="center"/>
    </xf>
    <xf numFmtId="0" fontId="0" fillId="0" borderId="5" xfId="0" applyBorder="1" applyAlignment="1">
      <alignment horizontal="center"/>
    </xf>
    <xf numFmtId="0" fontId="4" fillId="0" borderId="5" xfId="0" applyFont="1" applyBorder="1" applyAlignment="1">
      <alignment horizontal="center"/>
    </xf>
    <xf numFmtId="0" fontId="0" fillId="0" borderId="1" xfId="0" applyBorder="1" applyAlignment="1">
      <alignment horizontal="center"/>
    </xf>
    <xf numFmtId="0" fontId="4" fillId="0" borderId="2" xfId="0" applyFont="1" applyBorder="1" applyAlignment="1">
      <alignment horizontal="center"/>
    </xf>
    <xf numFmtId="49" fontId="4" fillId="0" borderId="2" xfId="0" applyNumberFormat="1" applyFont="1" applyBorder="1" applyAlignment="1">
      <alignment horizontal="center"/>
    </xf>
    <xf numFmtId="0" fontId="0" fillId="0" borderId="6" xfId="0" applyBorder="1" applyAlignment="1">
      <alignment horizontal="center"/>
    </xf>
    <xf numFmtId="0" fontId="4" fillId="0" borderId="6" xfId="0" applyFont="1" applyBorder="1" applyAlignment="1">
      <alignment horizontal="center"/>
    </xf>
    <xf numFmtId="0" fontId="0" fillId="0" borderId="0" xfId="0" applyAlignment="1">
      <alignment horizontal="center"/>
    </xf>
    <xf numFmtId="0" fontId="4" fillId="0" borderId="0" xfId="0" applyFont="1"/>
    <xf numFmtId="0" fontId="4" fillId="0" borderId="0" xfId="0" applyFont="1" applyAlignment="1">
      <alignment horizontal="center"/>
    </xf>
    <xf numFmtId="0" fontId="0" fillId="4" borderId="0" xfId="0" applyFill="1" applyAlignment="1">
      <alignment horizontal="left"/>
    </xf>
    <xf numFmtId="0" fontId="4" fillId="4" borderId="0" xfId="0" applyFont="1" applyFill="1"/>
    <xf numFmtId="0" fontId="0" fillId="5" borderId="0" xfId="0" applyFill="1"/>
    <xf numFmtId="0" fontId="0" fillId="2" borderId="0" xfId="0" applyFill="1" applyAlignment="1">
      <alignment vertical="center"/>
    </xf>
    <xf numFmtId="0" fontId="0" fillId="2" borderId="0" xfId="0" applyFill="1"/>
    <xf numFmtId="0" fontId="1" fillId="0" borderId="0" xfId="1" applyFont="1"/>
    <xf numFmtId="0" fontId="4" fillId="0" borderId="0" xfId="1"/>
    <xf numFmtId="0" fontId="6" fillId="0" borderId="0" xfId="1" applyFont="1"/>
    <xf numFmtId="164" fontId="4" fillId="0" borderId="0" xfId="1" applyNumberFormat="1"/>
    <xf numFmtId="0" fontId="7" fillId="0" borderId="0" xfId="0" applyFont="1"/>
    <xf numFmtId="0" fontId="8" fillId="0" borderId="0" xfId="2"/>
  </cellXfs>
  <cellStyles count="3">
    <cellStyle name="Hyperlink" xfId="2" builtinId="8"/>
    <cellStyle name="Normal" xfId="0" builtinId="0"/>
    <cellStyle name="Normal 2" xfId="1" xr:uid="{0FCFB99D-7CCC-4FFF-81DE-D737A3F24A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ED309-75EE-4AFB-B058-40FF714FDBC5}">
  <dimension ref="A1:G29"/>
  <sheetViews>
    <sheetView topLeftCell="A6" workbookViewId="0">
      <selection activeCell="D19" sqref="D19"/>
    </sheetView>
  </sheetViews>
  <sheetFormatPr defaultColWidth="9.15625" defaultRowHeight="12.3" x14ac:dyDescent="0.4"/>
  <cols>
    <col min="1" max="5" width="9.15625" style="39"/>
    <col min="6" max="6" width="10.26171875" style="39" customWidth="1"/>
    <col min="7" max="7" width="10.15625" style="39" bestFit="1" customWidth="1"/>
    <col min="8" max="16384" width="9.15625" style="39"/>
  </cols>
  <sheetData>
    <row r="1" spans="1:7" ht="14.4" x14ac:dyDescent="0.55000000000000004">
      <c r="A1" s="38" t="s">
        <v>47</v>
      </c>
    </row>
    <row r="3" spans="1:7" ht="14.4" x14ac:dyDescent="0.55000000000000004">
      <c r="A3" s="40" t="s">
        <v>48</v>
      </c>
    </row>
    <row r="5" spans="1:7" ht="14.4" x14ac:dyDescent="0.55000000000000004">
      <c r="A5" s="38" t="s">
        <v>49</v>
      </c>
      <c r="C5" s="39" t="s">
        <v>50</v>
      </c>
      <c r="E5" s="38" t="s">
        <v>51</v>
      </c>
      <c r="G5" s="41">
        <v>46300</v>
      </c>
    </row>
    <row r="7" spans="1:7" ht="14.4" x14ac:dyDescent="0.55000000000000004">
      <c r="A7" s="38" t="s">
        <v>52</v>
      </c>
      <c r="C7" s="39" t="s">
        <v>71</v>
      </c>
    </row>
    <row r="9" spans="1:7" ht="14.4" x14ac:dyDescent="0.55000000000000004">
      <c r="A9" s="38" t="s">
        <v>53</v>
      </c>
      <c r="B9" s="39">
        <v>125</v>
      </c>
      <c r="E9" s="38" t="s">
        <v>54</v>
      </c>
      <c r="F9" s="39" t="s">
        <v>72</v>
      </c>
    </row>
    <row r="11" spans="1:7" ht="15.6" x14ac:dyDescent="0.6">
      <c r="A11" s="38" t="s">
        <v>55</v>
      </c>
      <c r="C11" s="42" t="s">
        <v>56</v>
      </c>
    </row>
    <row r="13" spans="1:7" ht="14.4" x14ac:dyDescent="0.55000000000000004">
      <c r="A13" s="38" t="s">
        <v>57</v>
      </c>
    </row>
    <row r="15" spans="1:7" ht="14.4" x14ac:dyDescent="0.55000000000000004">
      <c r="A15" s="38" t="s">
        <v>58</v>
      </c>
    </row>
    <row r="17" spans="1:3" ht="14.4" x14ac:dyDescent="0.55000000000000004">
      <c r="A17" s="38" t="s">
        <v>59</v>
      </c>
      <c r="C17" s="39" t="s">
        <v>60</v>
      </c>
    </row>
    <row r="18" spans="1:3" ht="14.4" x14ac:dyDescent="0.55000000000000004">
      <c r="A18" s="38" t="s">
        <v>61</v>
      </c>
      <c r="C18" s="39" t="s">
        <v>62</v>
      </c>
    </row>
    <row r="19" spans="1:3" ht="14.4" x14ac:dyDescent="0.55000000000000004">
      <c r="A19" s="38" t="s">
        <v>63</v>
      </c>
    </row>
    <row r="20" spans="1:3" ht="14.4" x14ac:dyDescent="0.55000000000000004">
      <c r="A20" s="38" t="s">
        <v>64</v>
      </c>
    </row>
    <row r="21" spans="1:3" ht="14.4" x14ac:dyDescent="0.55000000000000004">
      <c r="A21" s="38" t="s">
        <v>65</v>
      </c>
    </row>
    <row r="22" spans="1:3" ht="14.4" x14ac:dyDescent="0.55000000000000004">
      <c r="A22" s="38" t="s">
        <v>66</v>
      </c>
      <c r="C22" s="43"/>
    </row>
    <row r="24" spans="1:3" ht="14.4" x14ac:dyDescent="0.55000000000000004">
      <c r="A24" s="38" t="s">
        <v>67</v>
      </c>
      <c r="C24" s="39" t="s">
        <v>50</v>
      </c>
    </row>
    <row r="26" spans="1:3" ht="14.4" x14ac:dyDescent="0.55000000000000004">
      <c r="A26" s="38" t="s">
        <v>68</v>
      </c>
    </row>
    <row r="27" spans="1:3" x14ac:dyDescent="0.4">
      <c r="A27" s="39" t="s">
        <v>69</v>
      </c>
    </row>
    <row r="29" spans="1:3" x14ac:dyDescent="0.4">
      <c r="A29" s="39" t="s">
        <v>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B3E9-169C-49A9-BAB3-16C6684C9B08}">
  <sheetPr>
    <tabColor rgb="FF7030A0"/>
  </sheetPr>
  <dimension ref="A1:AB32"/>
  <sheetViews>
    <sheetView tabSelected="1" workbookViewId="0">
      <selection activeCell="C35" sqref="C35"/>
    </sheetView>
  </sheetViews>
  <sheetFormatPr defaultColWidth="9.26171875" defaultRowHeight="14.4" x14ac:dyDescent="0.55000000000000004"/>
  <cols>
    <col min="1" max="1" width="14" customWidth="1"/>
    <col min="2" max="2" width="22.26171875" bestFit="1" customWidth="1"/>
    <col min="3" max="3" width="12.62890625" bestFit="1" customWidth="1"/>
    <col min="4" max="4" width="12.62890625" customWidth="1"/>
    <col min="10" max="10" width="9.47265625" bestFit="1" customWidth="1"/>
  </cols>
  <sheetData>
    <row r="1" spans="1:28" ht="14.7" thickBot="1" x14ac:dyDescent="0.6">
      <c r="A1" s="1" t="s">
        <v>0</v>
      </c>
      <c r="B1" s="2"/>
      <c r="C1" s="2"/>
      <c r="D1" s="2"/>
      <c r="E1" s="2"/>
      <c r="F1" s="2"/>
      <c r="G1" s="2"/>
      <c r="H1" s="2"/>
      <c r="I1" s="2"/>
      <c r="J1" s="2"/>
      <c r="K1" s="2"/>
      <c r="L1" s="2"/>
      <c r="M1" s="2"/>
      <c r="N1" s="2"/>
      <c r="O1" s="2"/>
      <c r="P1" s="2"/>
      <c r="Q1" s="2"/>
      <c r="R1" s="2"/>
      <c r="S1" s="2"/>
      <c r="T1" s="2"/>
      <c r="U1" s="2"/>
      <c r="V1" s="2"/>
      <c r="W1" s="2"/>
      <c r="X1" s="2"/>
      <c r="Y1" s="2"/>
      <c r="Z1" s="2"/>
      <c r="AA1" s="2"/>
      <c r="AB1" s="2"/>
    </row>
    <row r="2" spans="1:28" ht="14.7" thickBot="1" x14ac:dyDescent="0.6">
      <c r="A2" s="1" t="s">
        <v>1</v>
      </c>
      <c r="B2" s="2"/>
      <c r="C2" s="2"/>
      <c r="D2" s="2"/>
      <c r="E2" s="2"/>
      <c r="F2" s="2"/>
      <c r="G2" s="2"/>
      <c r="H2" s="2"/>
      <c r="I2" s="2"/>
      <c r="J2" s="2"/>
      <c r="K2" s="2"/>
      <c r="L2" s="2"/>
      <c r="M2" s="2"/>
      <c r="N2" s="2"/>
      <c r="O2" s="2"/>
      <c r="P2" s="2"/>
      <c r="Q2" s="2"/>
      <c r="R2" s="2"/>
      <c r="S2" s="2"/>
      <c r="T2" s="2"/>
      <c r="U2" s="2"/>
      <c r="V2" s="2"/>
      <c r="W2" s="2"/>
      <c r="X2" s="2"/>
      <c r="Y2" s="2"/>
      <c r="Z2" s="2"/>
      <c r="AA2" s="2"/>
      <c r="AB2" s="2"/>
    </row>
    <row r="3" spans="1:28" ht="113.7" thickBot="1" x14ac:dyDescent="0.6">
      <c r="A3" s="3" t="s">
        <v>2</v>
      </c>
      <c r="B3" s="2" t="s">
        <v>3</v>
      </c>
      <c r="C3" s="4" t="s">
        <v>4</v>
      </c>
      <c r="D3" s="5" t="s">
        <v>5</v>
      </c>
      <c r="E3" s="6">
        <v>46023</v>
      </c>
      <c r="F3" s="7" t="s">
        <v>6</v>
      </c>
      <c r="G3" s="6">
        <v>46204</v>
      </c>
      <c r="H3" s="7" t="s">
        <v>7</v>
      </c>
      <c r="I3" s="6">
        <v>46388</v>
      </c>
      <c r="J3" s="7" t="s">
        <v>8</v>
      </c>
      <c r="K3" s="6">
        <v>46753</v>
      </c>
      <c r="L3" s="7" t="s">
        <v>9</v>
      </c>
      <c r="M3" s="6">
        <v>47119</v>
      </c>
      <c r="N3" s="7" t="s">
        <v>10</v>
      </c>
      <c r="O3" s="6">
        <v>47484</v>
      </c>
      <c r="P3" s="7" t="s">
        <v>11</v>
      </c>
      <c r="Q3" s="6">
        <v>47849</v>
      </c>
      <c r="R3" s="7" t="s">
        <v>12</v>
      </c>
      <c r="S3" s="6">
        <v>48214</v>
      </c>
      <c r="T3" s="7" t="s">
        <v>13</v>
      </c>
      <c r="U3" s="6">
        <v>48580</v>
      </c>
      <c r="V3" s="7" t="s">
        <v>14</v>
      </c>
      <c r="W3" s="6">
        <v>48945</v>
      </c>
      <c r="X3" s="7" t="s">
        <v>15</v>
      </c>
      <c r="Y3" s="6">
        <v>49310</v>
      </c>
      <c r="Z3" s="7" t="s">
        <v>16</v>
      </c>
      <c r="AA3" s="6">
        <v>49675</v>
      </c>
      <c r="AB3" s="7" t="s">
        <v>17</v>
      </c>
    </row>
    <row r="4" spans="1:28" x14ac:dyDescent="0.55000000000000004">
      <c r="A4" s="8"/>
      <c r="B4" s="9"/>
      <c r="C4" s="9"/>
      <c r="D4" s="9"/>
      <c r="E4" s="10"/>
      <c r="F4" s="10"/>
      <c r="G4" s="10"/>
      <c r="H4" s="10"/>
      <c r="I4" s="10"/>
      <c r="J4" s="10"/>
      <c r="K4" s="10"/>
      <c r="L4" s="10"/>
      <c r="M4" s="10"/>
      <c r="N4" s="10"/>
      <c r="O4" s="10"/>
      <c r="P4" s="10"/>
      <c r="Q4" s="10"/>
      <c r="R4" s="10"/>
      <c r="S4" s="10"/>
      <c r="T4" s="10"/>
      <c r="U4" s="10"/>
      <c r="V4" s="10"/>
      <c r="W4" s="10"/>
      <c r="X4" s="10"/>
      <c r="Y4" s="10"/>
      <c r="Z4" s="10"/>
      <c r="AA4" s="10"/>
      <c r="AB4" s="10"/>
    </row>
    <row r="5" spans="1:28" x14ac:dyDescent="0.55000000000000004">
      <c r="A5" s="11">
        <v>1</v>
      </c>
      <c r="B5" s="12" t="s">
        <v>18</v>
      </c>
      <c r="C5" s="13" t="s">
        <v>19</v>
      </c>
      <c r="D5" s="14">
        <f>C5*800</f>
        <v>2400</v>
      </c>
      <c r="E5" s="15">
        <v>1435</v>
      </c>
      <c r="F5" s="16">
        <f>E5/D5</f>
        <v>0.59791666666666665</v>
      </c>
      <c r="G5" s="15">
        <v>1445</v>
      </c>
      <c r="H5" s="16">
        <f>G5/D5</f>
        <v>0.6020833333333333</v>
      </c>
      <c r="I5" s="15">
        <v>1830</v>
      </c>
      <c r="J5" s="16">
        <f>I5/D5</f>
        <v>0.76249999999999996</v>
      </c>
      <c r="K5" s="15">
        <v>1939</v>
      </c>
      <c r="L5" s="16">
        <f>K5/D5</f>
        <v>0.80791666666666662</v>
      </c>
      <c r="M5" s="15">
        <v>1975</v>
      </c>
      <c r="N5" s="16">
        <f>M5/D5</f>
        <v>0.82291666666666663</v>
      </c>
      <c r="O5" s="15">
        <v>2044</v>
      </c>
      <c r="P5" s="16">
        <f>O5/D5</f>
        <v>0.85166666666666668</v>
      </c>
      <c r="Q5" s="15">
        <v>2077</v>
      </c>
      <c r="R5" s="16">
        <f>Q5/D5</f>
        <v>0.86541666666666661</v>
      </c>
      <c r="S5" s="15">
        <v>2111</v>
      </c>
      <c r="T5" s="16">
        <f>S5/D5</f>
        <v>0.87958333333333338</v>
      </c>
      <c r="U5" s="15">
        <v>2142</v>
      </c>
      <c r="V5" s="16">
        <f>U5/D5</f>
        <v>0.89249999999999996</v>
      </c>
      <c r="W5" s="15">
        <v>2173</v>
      </c>
      <c r="X5" s="16">
        <f>W5/D5</f>
        <v>0.90541666666666665</v>
      </c>
      <c r="Y5" s="15">
        <v>2204</v>
      </c>
      <c r="Z5" s="16">
        <f>Y5/D5</f>
        <v>0.91833333333333333</v>
      </c>
      <c r="AA5" s="17">
        <v>2235</v>
      </c>
      <c r="AB5" s="18">
        <f>AA5/D5</f>
        <v>0.93125000000000002</v>
      </c>
    </row>
    <row r="6" spans="1:28" x14ac:dyDescent="0.55000000000000004">
      <c r="A6" s="11">
        <v>2</v>
      </c>
      <c r="B6" s="12" t="s">
        <v>20</v>
      </c>
      <c r="C6" s="13" t="s">
        <v>21</v>
      </c>
      <c r="D6" s="14">
        <f t="shared" ref="D6:D22" si="0">C6*800</f>
        <v>3200</v>
      </c>
      <c r="E6" s="15">
        <v>2202</v>
      </c>
      <c r="F6" s="16">
        <f t="shared" ref="F6:F22" si="1">E6/D6</f>
        <v>0.68812499999999999</v>
      </c>
      <c r="G6" s="15">
        <v>2223</v>
      </c>
      <c r="H6" s="16">
        <f t="shared" ref="H6:H22" si="2">G6/D6</f>
        <v>0.69468750000000001</v>
      </c>
      <c r="I6" s="15">
        <v>2444</v>
      </c>
      <c r="J6" s="16">
        <f t="shared" ref="J6:J22" si="3">I6/D6</f>
        <v>0.76375000000000004</v>
      </c>
      <c r="K6" s="15">
        <v>2581</v>
      </c>
      <c r="L6" s="16">
        <f t="shared" ref="L6:L22" si="4">K6/D6</f>
        <v>0.80656249999999996</v>
      </c>
      <c r="M6" s="15">
        <v>2705</v>
      </c>
      <c r="N6" s="16">
        <f t="shared" ref="N6:N22" si="5">M6/D6</f>
        <v>0.84531250000000002</v>
      </c>
      <c r="O6" s="15">
        <v>2826</v>
      </c>
      <c r="P6" s="16">
        <f t="shared" ref="P6:P22" si="6">O6/D6</f>
        <v>0.88312500000000005</v>
      </c>
      <c r="Q6" s="15">
        <v>2889</v>
      </c>
      <c r="R6" s="16">
        <f t="shared" ref="R6:R22" si="7">Q6/D6</f>
        <v>0.90281250000000002</v>
      </c>
      <c r="S6" s="15">
        <v>2974</v>
      </c>
      <c r="T6" s="16">
        <f t="shared" ref="T6:T22" si="8">S6/D6</f>
        <v>0.92937499999999995</v>
      </c>
      <c r="U6" s="17">
        <v>3062</v>
      </c>
      <c r="V6" s="18">
        <f t="shared" ref="V6:V22" si="9">U6/D6</f>
        <v>0.95687500000000003</v>
      </c>
      <c r="W6" s="15">
        <v>3150</v>
      </c>
      <c r="X6" s="16">
        <f>W6/(5*800)</f>
        <v>0.78749999999999998</v>
      </c>
      <c r="Y6" s="15">
        <v>3252</v>
      </c>
      <c r="Z6" s="16">
        <f>Y6/(5*800)</f>
        <v>0.81299999999999994</v>
      </c>
      <c r="AA6" s="15">
        <v>3340</v>
      </c>
      <c r="AB6" s="16">
        <f>AA6/(5*800)</f>
        <v>0.83499999999999996</v>
      </c>
    </row>
    <row r="7" spans="1:28" x14ac:dyDescent="0.55000000000000004">
      <c r="A7" s="11">
        <v>3</v>
      </c>
      <c r="B7" s="12" t="s">
        <v>22</v>
      </c>
      <c r="C7" s="13" t="s">
        <v>23</v>
      </c>
      <c r="D7" s="14">
        <f t="shared" si="0"/>
        <v>4800</v>
      </c>
      <c r="E7" s="15">
        <v>3531</v>
      </c>
      <c r="F7" s="16">
        <f t="shared" si="1"/>
        <v>0.73562499999999997</v>
      </c>
      <c r="G7" s="15">
        <v>3559</v>
      </c>
      <c r="H7" s="16">
        <f t="shared" si="2"/>
        <v>0.74145833333333333</v>
      </c>
      <c r="I7" s="15">
        <v>4045</v>
      </c>
      <c r="J7" s="16">
        <f t="shared" si="3"/>
        <v>0.84270833333333328</v>
      </c>
      <c r="K7" s="15">
        <v>4245</v>
      </c>
      <c r="L7" s="16">
        <f t="shared" si="4"/>
        <v>0.88437500000000002</v>
      </c>
      <c r="M7" s="15">
        <v>4345</v>
      </c>
      <c r="N7" s="16">
        <f t="shared" si="5"/>
        <v>0.90520833333333328</v>
      </c>
      <c r="O7" s="15">
        <v>4506</v>
      </c>
      <c r="P7" s="16">
        <f t="shared" si="6"/>
        <v>0.93874999999999997</v>
      </c>
      <c r="Q7" s="17">
        <v>4628</v>
      </c>
      <c r="R7" s="18">
        <f t="shared" si="7"/>
        <v>0.96416666666666662</v>
      </c>
      <c r="S7" s="15">
        <v>4753</v>
      </c>
      <c r="T7" s="16">
        <f>S7/(7*800)</f>
        <v>0.84875</v>
      </c>
      <c r="U7" s="15">
        <v>4861</v>
      </c>
      <c r="V7" s="16">
        <f>U7/(7*800)</f>
        <v>0.86803571428571424</v>
      </c>
      <c r="W7" s="15">
        <v>4945</v>
      </c>
      <c r="X7" s="16">
        <f>W7/(7*800)</f>
        <v>0.88303571428571426</v>
      </c>
      <c r="Y7" s="15">
        <v>5029</v>
      </c>
      <c r="Z7" s="16">
        <f>Y7/(7*800)</f>
        <v>0.89803571428571427</v>
      </c>
      <c r="AA7" s="15">
        <v>5113</v>
      </c>
      <c r="AB7" s="16">
        <f>AA7/(7*800)</f>
        <v>0.91303571428571428</v>
      </c>
    </row>
    <row r="8" spans="1:28" x14ac:dyDescent="0.55000000000000004">
      <c r="A8" s="11">
        <v>4</v>
      </c>
      <c r="B8" s="12" t="s">
        <v>24</v>
      </c>
      <c r="C8" s="13" t="s">
        <v>19</v>
      </c>
      <c r="D8" s="14">
        <f t="shared" si="0"/>
        <v>2400</v>
      </c>
      <c r="E8" s="15">
        <v>1521</v>
      </c>
      <c r="F8" s="16">
        <f t="shared" si="1"/>
        <v>0.63375000000000004</v>
      </c>
      <c r="G8" s="15">
        <v>1535</v>
      </c>
      <c r="H8" s="16">
        <f t="shared" si="2"/>
        <v>0.63958333333333328</v>
      </c>
      <c r="I8" s="15">
        <v>1793</v>
      </c>
      <c r="J8" s="16">
        <f t="shared" si="3"/>
        <v>0.74708333333333332</v>
      </c>
      <c r="K8" s="15">
        <v>1886</v>
      </c>
      <c r="L8" s="16">
        <f t="shared" si="4"/>
        <v>0.78583333333333338</v>
      </c>
      <c r="M8" s="15">
        <v>1943</v>
      </c>
      <c r="N8" s="16">
        <f t="shared" si="5"/>
        <v>0.80958333333333332</v>
      </c>
      <c r="O8" s="15">
        <v>2033</v>
      </c>
      <c r="P8" s="16">
        <f t="shared" si="6"/>
        <v>0.8470833333333333</v>
      </c>
      <c r="Q8" s="15">
        <v>2107</v>
      </c>
      <c r="R8" s="16">
        <f t="shared" si="7"/>
        <v>0.87791666666666668</v>
      </c>
      <c r="S8" s="15">
        <v>2165</v>
      </c>
      <c r="T8" s="16">
        <f t="shared" si="8"/>
        <v>0.90208333333333335</v>
      </c>
      <c r="U8" s="17">
        <v>2221</v>
      </c>
      <c r="V8" s="18">
        <f t="shared" si="9"/>
        <v>0.92541666666666667</v>
      </c>
      <c r="W8" s="15">
        <v>2277</v>
      </c>
      <c r="X8" s="16">
        <f>W8/(4*800)</f>
        <v>0.71156249999999999</v>
      </c>
      <c r="Y8" s="15">
        <v>2333</v>
      </c>
      <c r="Z8" s="16">
        <f>Y8/(4*800)</f>
        <v>0.72906249999999995</v>
      </c>
      <c r="AA8" s="15">
        <v>2389</v>
      </c>
      <c r="AB8" s="16">
        <f>AA8/(4*800)</f>
        <v>0.74656250000000002</v>
      </c>
    </row>
    <row r="9" spans="1:28" x14ac:dyDescent="0.55000000000000004">
      <c r="A9" s="11">
        <v>5</v>
      </c>
      <c r="B9" s="12" t="s">
        <v>25</v>
      </c>
      <c r="C9" s="13" t="s">
        <v>21</v>
      </c>
      <c r="D9" s="14">
        <f t="shared" si="0"/>
        <v>3200</v>
      </c>
      <c r="E9" s="15">
        <v>2509</v>
      </c>
      <c r="F9" s="16">
        <f t="shared" si="1"/>
        <v>0.7840625</v>
      </c>
      <c r="G9" s="15">
        <v>2517</v>
      </c>
      <c r="H9" s="16">
        <f t="shared" si="2"/>
        <v>0.78656250000000005</v>
      </c>
      <c r="I9" s="15">
        <v>2750</v>
      </c>
      <c r="J9" s="16">
        <f t="shared" si="3"/>
        <v>0.859375</v>
      </c>
      <c r="K9" s="15">
        <v>2887</v>
      </c>
      <c r="L9" s="16">
        <f t="shared" si="4"/>
        <v>0.90218750000000003</v>
      </c>
      <c r="M9" s="19">
        <v>2967</v>
      </c>
      <c r="N9" s="20">
        <f>M9/D9</f>
        <v>0.92718750000000005</v>
      </c>
      <c r="O9" s="15">
        <v>3256</v>
      </c>
      <c r="P9" s="16">
        <f>O9/(5*800)</f>
        <v>0.81399999999999995</v>
      </c>
      <c r="Q9" s="15">
        <v>3506</v>
      </c>
      <c r="R9" s="16">
        <f>Q9/(5*800)</f>
        <v>0.87649999999999995</v>
      </c>
      <c r="S9" s="15">
        <v>3664</v>
      </c>
      <c r="T9" s="16">
        <f>S9/(5*800)</f>
        <v>0.91600000000000004</v>
      </c>
      <c r="U9" s="17">
        <v>3748</v>
      </c>
      <c r="V9" s="18">
        <f>U9/(5*800)</f>
        <v>0.93700000000000006</v>
      </c>
      <c r="W9" s="15">
        <v>3832</v>
      </c>
      <c r="X9" s="16">
        <f>W9/(6*800)</f>
        <v>0.79833333333333334</v>
      </c>
      <c r="Y9" s="15">
        <v>3916</v>
      </c>
      <c r="Z9" s="16">
        <f>Y9/(6*800)</f>
        <v>0.8158333333333333</v>
      </c>
      <c r="AA9" s="15">
        <v>4031</v>
      </c>
      <c r="AB9" s="16">
        <f>AA9/(6*800)</f>
        <v>0.83979166666666671</v>
      </c>
    </row>
    <row r="10" spans="1:28" x14ac:dyDescent="0.55000000000000004">
      <c r="A10" s="11">
        <v>6</v>
      </c>
      <c r="B10" s="12" t="s">
        <v>26</v>
      </c>
      <c r="C10" s="13" t="s">
        <v>19</v>
      </c>
      <c r="D10" s="14">
        <f t="shared" si="0"/>
        <v>2400</v>
      </c>
      <c r="E10" s="15">
        <v>1715</v>
      </c>
      <c r="F10" s="16">
        <f t="shared" si="1"/>
        <v>0.71458333333333335</v>
      </c>
      <c r="G10" s="15">
        <v>1722</v>
      </c>
      <c r="H10" s="16">
        <f t="shared" si="2"/>
        <v>0.71750000000000003</v>
      </c>
      <c r="I10" s="15">
        <v>1910</v>
      </c>
      <c r="J10" s="16">
        <f t="shared" si="3"/>
        <v>0.79583333333333328</v>
      </c>
      <c r="K10" s="15">
        <v>2018</v>
      </c>
      <c r="L10" s="16">
        <f t="shared" si="4"/>
        <v>0.84083333333333332</v>
      </c>
      <c r="M10" s="15">
        <v>2044</v>
      </c>
      <c r="N10" s="16">
        <f t="shared" si="5"/>
        <v>0.85166666666666668</v>
      </c>
      <c r="O10" s="15">
        <v>2084</v>
      </c>
      <c r="P10" s="16">
        <f t="shared" si="6"/>
        <v>0.86833333333333329</v>
      </c>
      <c r="Q10" s="15">
        <v>2111</v>
      </c>
      <c r="R10" s="16">
        <f t="shared" si="7"/>
        <v>0.87958333333333338</v>
      </c>
      <c r="S10" s="15">
        <v>2151</v>
      </c>
      <c r="T10" s="16">
        <f>S10/D10</f>
        <v>0.89624999999999999</v>
      </c>
      <c r="U10" s="15">
        <v>2196</v>
      </c>
      <c r="V10" s="16">
        <f>U10/D10</f>
        <v>0.91500000000000004</v>
      </c>
      <c r="W10" s="17">
        <v>2241</v>
      </c>
      <c r="X10" s="18">
        <f>W10/D10</f>
        <v>0.93374999999999997</v>
      </c>
      <c r="Y10" s="15">
        <v>2286</v>
      </c>
      <c r="Z10" s="16">
        <f>Y10/(4*800)</f>
        <v>0.71437499999999998</v>
      </c>
      <c r="AA10" s="15">
        <v>2331</v>
      </c>
      <c r="AB10" s="16">
        <f>AA10/(4*800)</f>
        <v>0.72843749999999996</v>
      </c>
    </row>
    <row r="11" spans="1:28" x14ac:dyDescent="0.55000000000000004">
      <c r="A11" s="11">
        <v>7</v>
      </c>
      <c r="B11" s="12" t="s">
        <v>27</v>
      </c>
      <c r="C11" s="13" t="s">
        <v>19</v>
      </c>
      <c r="D11" s="14">
        <f t="shared" si="0"/>
        <v>2400</v>
      </c>
      <c r="E11" s="15">
        <v>1594</v>
      </c>
      <c r="F11" s="16">
        <f t="shared" si="1"/>
        <v>0.66416666666666668</v>
      </c>
      <c r="G11" s="15">
        <v>1613</v>
      </c>
      <c r="H11" s="16">
        <f t="shared" si="2"/>
        <v>0.67208333333333337</v>
      </c>
      <c r="I11" s="15">
        <v>1837</v>
      </c>
      <c r="J11" s="16">
        <f t="shared" si="3"/>
        <v>0.76541666666666663</v>
      </c>
      <c r="K11" s="15">
        <v>2023</v>
      </c>
      <c r="L11" s="16">
        <f t="shared" si="4"/>
        <v>0.84291666666666665</v>
      </c>
      <c r="M11" s="15">
        <v>2072</v>
      </c>
      <c r="N11" s="16">
        <f t="shared" si="5"/>
        <v>0.86333333333333329</v>
      </c>
      <c r="O11" s="15">
        <v>2140</v>
      </c>
      <c r="P11" s="16">
        <f t="shared" si="6"/>
        <v>0.89166666666666672</v>
      </c>
      <c r="Q11" s="17">
        <v>2205</v>
      </c>
      <c r="R11" s="18">
        <f t="shared" si="7"/>
        <v>0.91874999999999996</v>
      </c>
      <c r="S11" s="15">
        <v>2379</v>
      </c>
      <c r="T11" s="16">
        <f>S11/(4*800)</f>
        <v>0.74343749999999997</v>
      </c>
      <c r="U11" s="15">
        <v>2453</v>
      </c>
      <c r="V11" s="16">
        <f>U11/(4*800)</f>
        <v>0.76656250000000004</v>
      </c>
      <c r="W11" s="15">
        <v>2508</v>
      </c>
      <c r="X11" s="16">
        <f>W11/(4*800)</f>
        <v>0.78374999999999995</v>
      </c>
      <c r="Y11" s="15">
        <v>2563</v>
      </c>
      <c r="Z11" s="16">
        <f>Y11/(4*800)</f>
        <v>0.80093749999999997</v>
      </c>
      <c r="AA11" s="15">
        <v>2618</v>
      </c>
      <c r="AB11" s="16">
        <f>AA11/(4*800)</f>
        <v>0.81812499999999999</v>
      </c>
    </row>
    <row r="12" spans="1:28" x14ac:dyDescent="0.55000000000000004">
      <c r="A12" s="11">
        <v>8</v>
      </c>
      <c r="B12" s="12" t="s">
        <v>28</v>
      </c>
      <c r="C12" s="13" t="s">
        <v>19</v>
      </c>
      <c r="D12" s="14">
        <f t="shared" si="0"/>
        <v>2400</v>
      </c>
      <c r="E12" s="15">
        <v>1552</v>
      </c>
      <c r="F12" s="16">
        <f t="shared" si="1"/>
        <v>0.64666666666666661</v>
      </c>
      <c r="G12" s="15">
        <v>1563</v>
      </c>
      <c r="H12" s="16">
        <f t="shared" si="2"/>
        <v>0.65125</v>
      </c>
      <c r="I12" s="15">
        <v>1683</v>
      </c>
      <c r="J12" s="16">
        <f t="shared" si="3"/>
        <v>0.70125000000000004</v>
      </c>
      <c r="K12" s="15">
        <v>1739</v>
      </c>
      <c r="L12" s="16">
        <f t="shared" si="4"/>
        <v>0.72458333333333336</v>
      </c>
      <c r="M12" s="15">
        <v>1805</v>
      </c>
      <c r="N12" s="16">
        <f t="shared" si="5"/>
        <v>0.75208333333333333</v>
      </c>
      <c r="O12" s="15">
        <v>1913</v>
      </c>
      <c r="P12" s="16">
        <f t="shared" si="6"/>
        <v>0.79708333333333337</v>
      </c>
      <c r="Q12" s="15">
        <v>1974</v>
      </c>
      <c r="R12" s="16">
        <f t="shared" si="7"/>
        <v>0.82250000000000001</v>
      </c>
      <c r="S12" s="15">
        <v>2028</v>
      </c>
      <c r="T12" s="16">
        <f t="shared" si="8"/>
        <v>0.84499999999999997</v>
      </c>
      <c r="U12" s="15">
        <v>2079</v>
      </c>
      <c r="V12" s="16">
        <f t="shared" si="9"/>
        <v>0.86624999999999996</v>
      </c>
      <c r="W12" s="15">
        <v>2130</v>
      </c>
      <c r="X12" s="16">
        <f t="shared" ref="X12:X22" si="10">W12/D12</f>
        <v>0.88749999999999996</v>
      </c>
      <c r="Y12" s="15">
        <v>2181</v>
      </c>
      <c r="Z12" s="16">
        <f t="shared" ref="Z12:Z22" si="11">Y12/D12</f>
        <v>0.90874999999999995</v>
      </c>
      <c r="AA12" s="17">
        <v>2232</v>
      </c>
      <c r="AB12" s="18">
        <f>AA12/D12</f>
        <v>0.93</v>
      </c>
    </row>
    <row r="13" spans="1:28" x14ac:dyDescent="0.55000000000000004">
      <c r="A13" s="11">
        <v>9</v>
      </c>
      <c r="B13" s="12" t="s">
        <v>29</v>
      </c>
      <c r="C13" s="13" t="s">
        <v>19</v>
      </c>
      <c r="D13" s="14">
        <f t="shared" si="0"/>
        <v>2400</v>
      </c>
      <c r="E13" s="15">
        <v>1845</v>
      </c>
      <c r="F13" s="16">
        <f t="shared" si="1"/>
        <v>0.76875000000000004</v>
      </c>
      <c r="G13" s="15">
        <v>1869</v>
      </c>
      <c r="H13" s="16">
        <f t="shared" si="2"/>
        <v>0.77875000000000005</v>
      </c>
      <c r="I13" s="21">
        <v>2216</v>
      </c>
      <c r="J13" s="22">
        <f>I13/D13</f>
        <v>0.92333333333333334</v>
      </c>
      <c r="K13" s="15">
        <v>2311</v>
      </c>
      <c r="L13" s="16">
        <f>K13/(4*800)</f>
        <v>0.72218749999999998</v>
      </c>
      <c r="M13" s="15">
        <v>2414</v>
      </c>
      <c r="N13" s="16">
        <f>M13/(4*800)</f>
        <v>0.75437500000000002</v>
      </c>
      <c r="O13" s="15">
        <v>2605</v>
      </c>
      <c r="P13" s="16">
        <f>O13/(4*800)</f>
        <v>0.81406250000000002</v>
      </c>
      <c r="Q13" s="15">
        <v>2671</v>
      </c>
      <c r="R13" s="16">
        <f>Q13/(4*800)</f>
        <v>0.83468750000000003</v>
      </c>
      <c r="S13" s="15">
        <v>2707</v>
      </c>
      <c r="T13" s="16">
        <f>S13/(4*800)</f>
        <v>0.84593750000000001</v>
      </c>
      <c r="U13" s="15">
        <v>2767</v>
      </c>
      <c r="V13" s="16">
        <f>U13/(4*800)</f>
        <v>0.86468750000000005</v>
      </c>
      <c r="W13" s="15">
        <v>2827</v>
      </c>
      <c r="X13" s="16">
        <f>W13/(4*800)</f>
        <v>0.88343749999999999</v>
      </c>
      <c r="Y13" s="15">
        <v>2887</v>
      </c>
      <c r="Z13" s="16">
        <f>Y13/(4*800)</f>
        <v>0.90218750000000003</v>
      </c>
      <c r="AA13" s="15">
        <v>2947</v>
      </c>
      <c r="AB13" s="16">
        <f>AA13/(4*800)</f>
        <v>0.92093749999999996</v>
      </c>
    </row>
    <row r="14" spans="1:28" x14ac:dyDescent="0.55000000000000004">
      <c r="A14" s="11">
        <v>10</v>
      </c>
      <c r="B14" s="12" t="s">
        <v>30</v>
      </c>
      <c r="C14" s="13" t="s">
        <v>31</v>
      </c>
      <c r="D14" s="14">
        <f t="shared" si="0"/>
        <v>4000</v>
      </c>
      <c r="E14" s="15">
        <v>3293</v>
      </c>
      <c r="F14" s="16">
        <f t="shared" si="1"/>
        <v>0.82325000000000004</v>
      </c>
      <c r="G14" s="15">
        <v>3321</v>
      </c>
      <c r="H14" s="16">
        <f t="shared" si="2"/>
        <v>0.83025000000000004</v>
      </c>
      <c r="I14" s="15">
        <v>3570</v>
      </c>
      <c r="J14" s="16">
        <f t="shared" si="3"/>
        <v>0.89249999999999996</v>
      </c>
      <c r="K14" s="21">
        <v>3661</v>
      </c>
      <c r="L14" s="22">
        <f t="shared" si="4"/>
        <v>0.91525000000000001</v>
      </c>
      <c r="M14" s="15">
        <v>3856</v>
      </c>
      <c r="N14" s="16">
        <f>M14/(6*800)</f>
        <v>0.80333333333333334</v>
      </c>
      <c r="O14" s="15">
        <v>4281</v>
      </c>
      <c r="P14" s="16">
        <f>O14/(6*800)</f>
        <v>0.89187499999999997</v>
      </c>
      <c r="Q14" s="17">
        <v>4435</v>
      </c>
      <c r="R14" s="18">
        <f>Q14/(6*800)</f>
        <v>0.92395833333333333</v>
      </c>
      <c r="S14" s="15">
        <v>4593</v>
      </c>
      <c r="T14" s="16">
        <f>S14/(7*800)</f>
        <v>0.82017857142857142</v>
      </c>
      <c r="U14" s="15">
        <v>4667</v>
      </c>
      <c r="V14" s="16">
        <f>U14/(7*800)</f>
        <v>0.83339285714285716</v>
      </c>
      <c r="W14" s="15">
        <v>4741</v>
      </c>
      <c r="X14" s="16">
        <f>W14/(7*800)</f>
        <v>0.84660714285714289</v>
      </c>
      <c r="Y14" s="15">
        <v>4839</v>
      </c>
      <c r="Z14" s="16">
        <f>Y14/(7*800)</f>
        <v>0.86410714285714285</v>
      </c>
      <c r="AA14" s="15">
        <v>4913</v>
      </c>
      <c r="AB14" s="16">
        <f>AA14/(7*800)</f>
        <v>0.87732142857142859</v>
      </c>
    </row>
    <row r="15" spans="1:28" x14ac:dyDescent="0.55000000000000004">
      <c r="A15" s="11">
        <v>11</v>
      </c>
      <c r="B15" s="12" t="s">
        <v>32</v>
      </c>
      <c r="C15" s="13" t="s">
        <v>21</v>
      </c>
      <c r="D15" s="14">
        <f t="shared" si="0"/>
        <v>3200</v>
      </c>
      <c r="E15" s="15">
        <v>2234</v>
      </c>
      <c r="F15" s="16">
        <f t="shared" si="1"/>
        <v>0.698125</v>
      </c>
      <c r="G15" s="15">
        <v>2246</v>
      </c>
      <c r="H15" s="16">
        <f t="shared" si="2"/>
        <v>0.70187500000000003</v>
      </c>
      <c r="I15" s="15">
        <v>2354</v>
      </c>
      <c r="J15" s="16">
        <f t="shared" si="3"/>
        <v>0.73562499999999997</v>
      </c>
      <c r="K15" s="15">
        <v>2439</v>
      </c>
      <c r="L15" s="16">
        <f t="shared" si="4"/>
        <v>0.76218750000000002</v>
      </c>
      <c r="M15" s="15">
        <v>2514</v>
      </c>
      <c r="N15" s="16">
        <f t="shared" si="5"/>
        <v>0.78562500000000002</v>
      </c>
      <c r="O15" s="15">
        <v>2623</v>
      </c>
      <c r="P15" s="16">
        <f t="shared" si="6"/>
        <v>0.81968750000000001</v>
      </c>
      <c r="Q15" s="15">
        <v>2725</v>
      </c>
      <c r="R15" s="16">
        <f t="shared" si="7"/>
        <v>0.8515625</v>
      </c>
      <c r="S15" s="15">
        <v>2825</v>
      </c>
      <c r="T15" s="16">
        <f t="shared" si="8"/>
        <v>0.8828125</v>
      </c>
      <c r="U15" s="15">
        <v>2889</v>
      </c>
      <c r="V15" s="16">
        <f t="shared" si="9"/>
        <v>0.90281250000000002</v>
      </c>
      <c r="W15" s="15">
        <v>2953</v>
      </c>
      <c r="X15" s="16">
        <f t="shared" si="10"/>
        <v>0.92281250000000004</v>
      </c>
      <c r="Y15" s="17">
        <v>3017</v>
      </c>
      <c r="Z15" s="18">
        <f t="shared" si="11"/>
        <v>0.94281250000000005</v>
      </c>
      <c r="AA15" s="15">
        <v>3081</v>
      </c>
      <c r="AB15" s="16">
        <f>AA15/(5*800)</f>
        <v>0.77024999999999999</v>
      </c>
    </row>
    <row r="16" spans="1:28" x14ac:dyDescent="0.55000000000000004">
      <c r="A16" s="11">
        <v>12</v>
      </c>
      <c r="B16" s="12" t="s">
        <v>33</v>
      </c>
      <c r="C16" s="13" t="s">
        <v>34</v>
      </c>
      <c r="D16" s="14">
        <f t="shared" si="0"/>
        <v>1600</v>
      </c>
      <c r="E16" s="15">
        <v>750</v>
      </c>
      <c r="F16" s="16">
        <f t="shared" si="1"/>
        <v>0.46875</v>
      </c>
      <c r="G16" s="15">
        <v>752</v>
      </c>
      <c r="H16" s="16">
        <f t="shared" si="2"/>
        <v>0.47</v>
      </c>
      <c r="I16" s="15">
        <v>864</v>
      </c>
      <c r="J16" s="16">
        <f t="shared" si="3"/>
        <v>0.54</v>
      </c>
      <c r="K16" s="15">
        <v>976</v>
      </c>
      <c r="L16" s="16">
        <f t="shared" si="4"/>
        <v>0.61</v>
      </c>
      <c r="M16" s="15">
        <v>1007</v>
      </c>
      <c r="N16" s="16">
        <f t="shared" si="5"/>
        <v>0.62937500000000002</v>
      </c>
      <c r="O16" s="15">
        <v>1043</v>
      </c>
      <c r="P16" s="16">
        <f t="shared" si="6"/>
        <v>0.65187499999999998</v>
      </c>
      <c r="Q16" s="15">
        <v>1092</v>
      </c>
      <c r="R16" s="16">
        <f t="shared" si="7"/>
        <v>0.6825</v>
      </c>
      <c r="S16" s="15">
        <v>1144</v>
      </c>
      <c r="T16" s="16">
        <f t="shared" si="8"/>
        <v>0.71499999999999997</v>
      </c>
      <c r="U16" s="15">
        <v>1167</v>
      </c>
      <c r="V16" s="16">
        <f t="shared" si="9"/>
        <v>0.729375</v>
      </c>
      <c r="W16" s="15">
        <v>1190</v>
      </c>
      <c r="X16" s="16">
        <f t="shared" si="10"/>
        <v>0.74375000000000002</v>
      </c>
      <c r="Y16" s="15">
        <v>1213</v>
      </c>
      <c r="Z16" s="16">
        <f t="shared" si="11"/>
        <v>0.75812500000000005</v>
      </c>
      <c r="AA16" s="15">
        <v>1236</v>
      </c>
      <c r="AB16" s="16">
        <f>AA16/D16</f>
        <v>0.77249999999999996</v>
      </c>
    </row>
    <row r="17" spans="1:28" x14ac:dyDescent="0.55000000000000004">
      <c r="A17" s="11">
        <v>13</v>
      </c>
      <c r="B17" s="12" t="s">
        <v>35</v>
      </c>
      <c r="C17" s="13" t="s">
        <v>19</v>
      </c>
      <c r="D17" s="14">
        <f t="shared" si="0"/>
        <v>2400</v>
      </c>
      <c r="E17" s="15">
        <v>1516</v>
      </c>
      <c r="F17" s="16">
        <f t="shared" si="1"/>
        <v>0.63166666666666671</v>
      </c>
      <c r="G17" s="15">
        <v>1519</v>
      </c>
      <c r="H17" s="16">
        <f t="shared" si="2"/>
        <v>0.63291666666666668</v>
      </c>
      <c r="I17" s="15">
        <v>1612</v>
      </c>
      <c r="J17" s="16">
        <f t="shared" si="3"/>
        <v>0.67166666666666663</v>
      </c>
      <c r="K17" s="15">
        <v>1661</v>
      </c>
      <c r="L17" s="16">
        <f t="shared" si="4"/>
        <v>0.69208333333333338</v>
      </c>
      <c r="M17" s="15">
        <v>1706</v>
      </c>
      <c r="N17" s="16">
        <f t="shared" si="5"/>
        <v>0.71083333333333332</v>
      </c>
      <c r="O17" s="15">
        <v>1756</v>
      </c>
      <c r="P17" s="16">
        <f t="shared" si="6"/>
        <v>0.73166666666666669</v>
      </c>
      <c r="Q17" s="15">
        <v>1833</v>
      </c>
      <c r="R17" s="16">
        <f t="shared" si="7"/>
        <v>0.76375000000000004</v>
      </c>
      <c r="S17" s="15">
        <v>1907</v>
      </c>
      <c r="T17" s="16">
        <f t="shared" si="8"/>
        <v>0.79458333333333331</v>
      </c>
      <c r="U17" s="15">
        <v>1948</v>
      </c>
      <c r="V17" s="16">
        <f t="shared" si="9"/>
        <v>0.81166666666666665</v>
      </c>
      <c r="W17" s="15">
        <v>1989</v>
      </c>
      <c r="X17" s="16">
        <f t="shared" si="10"/>
        <v>0.82874999999999999</v>
      </c>
      <c r="Y17" s="15">
        <v>2030</v>
      </c>
      <c r="Z17" s="16">
        <f t="shared" si="11"/>
        <v>0.84583333333333333</v>
      </c>
      <c r="AA17" s="15">
        <v>2071</v>
      </c>
      <c r="AB17" s="16">
        <f>AA17/D17</f>
        <v>0.86291666666666667</v>
      </c>
    </row>
    <row r="18" spans="1:28" x14ac:dyDescent="0.55000000000000004">
      <c r="A18" s="11">
        <v>14</v>
      </c>
      <c r="B18" s="12" t="s">
        <v>36</v>
      </c>
      <c r="C18" s="13" t="s">
        <v>34</v>
      </c>
      <c r="D18" s="14">
        <f t="shared" si="0"/>
        <v>1600</v>
      </c>
      <c r="E18" s="15">
        <v>680</v>
      </c>
      <c r="F18" s="16">
        <f t="shared" si="1"/>
        <v>0.42499999999999999</v>
      </c>
      <c r="G18" s="15">
        <v>686</v>
      </c>
      <c r="H18" s="16">
        <f t="shared" si="2"/>
        <v>0.42875000000000002</v>
      </c>
      <c r="I18" s="15">
        <v>740</v>
      </c>
      <c r="J18" s="16">
        <f t="shared" si="3"/>
        <v>0.46250000000000002</v>
      </c>
      <c r="K18" s="15">
        <v>950</v>
      </c>
      <c r="L18" s="16">
        <f t="shared" si="4"/>
        <v>0.59375</v>
      </c>
      <c r="M18" s="15">
        <v>962</v>
      </c>
      <c r="N18" s="16">
        <f t="shared" si="5"/>
        <v>0.60124999999999995</v>
      </c>
      <c r="O18" s="15">
        <v>979</v>
      </c>
      <c r="P18" s="16">
        <f t="shared" si="6"/>
        <v>0.61187499999999995</v>
      </c>
      <c r="Q18" s="15">
        <v>989</v>
      </c>
      <c r="R18" s="16">
        <f t="shared" si="7"/>
        <v>0.61812500000000004</v>
      </c>
      <c r="S18" s="15">
        <v>1000</v>
      </c>
      <c r="T18" s="16">
        <f t="shared" si="8"/>
        <v>0.625</v>
      </c>
      <c r="U18" s="15">
        <v>1015</v>
      </c>
      <c r="V18" s="16">
        <f t="shared" si="9"/>
        <v>0.63437500000000002</v>
      </c>
      <c r="W18" s="15">
        <v>1030</v>
      </c>
      <c r="X18" s="16">
        <f t="shared" si="10"/>
        <v>0.64375000000000004</v>
      </c>
      <c r="Y18" s="15">
        <v>1045</v>
      </c>
      <c r="Z18" s="16">
        <f t="shared" si="11"/>
        <v>0.65312499999999996</v>
      </c>
      <c r="AA18" s="15">
        <v>1060</v>
      </c>
      <c r="AB18" s="16">
        <f>AA18/D18</f>
        <v>0.66249999999999998</v>
      </c>
    </row>
    <row r="19" spans="1:28" x14ac:dyDescent="0.55000000000000004">
      <c r="A19" s="11">
        <v>15</v>
      </c>
      <c r="B19" s="12" t="s">
        <v>37</v>
      </c>
      <c r="C19" s="13" t="s">
        <v>34</v>
      </c>
      <c r="D19" s="14">
        <f t="shared" si="0"/>
        <v>1600</v>
      </c>
      <c r="E19" s="15">
        <v>1271</v>
      </c>
      <c r="F19" s="16">
        <f t="shared" si="1"/>
        <v>0.79437500000000005</v>
      </c>
      <c r="G19" s="15">
        <v>1282</v>
      </c>
      <c r="H19" s="16">
        <f t="shared" si="2"/>
        <v>0.80125000000000002</v>
      </c>
      <c r="I19" s="15">
        <v>1389</v>
      </c>
      <c r="J19" s="16">
        <f t="shared" si="3"/>
        <v>0.86812500000000004</v>
      </c>
      <c r="K19" s="21">
        <v>1534</v>
      </c>
      <c r="L19" s="22">
        <f t="shared" si="4"/>
        <v>0.95874999999999999</v>
      </c>
      <c r="M19" s="15">
        <v>1566</v>
      </c>
      <c r="N19" s="16">
        <f>M19/(3*800)</f>
        <v>0.65249999999999997</v>
      </c>
      <c r="O19" s="15">
        <v>1632</v>
      </c>
      <c r="P19" s="16">
        <f>O19/(3*800)</f>
        <v>0.68</v>
      </c>
      <c r="Q19" s="15">
        <v>1670</v>
      </c>
      <c r="R19" s="16">
        <f>Q19/(3*800)</f>
        <v>0.6958333333333333</v>
      </c>
      <c r="S19" s="15">
        <v>1712</v>
      </c>
      <c r="T19" s="16">
        <f>S19/(3*800)</f>
        <v>0.71333333333333337</v>
      </c>
      <c r="U19" s="15">
        <v>1755</v>
      </c>
      <c r="V19" s="16">
        <f>U19/(3*800)</f>
        <v>0.73124999999999996</v>
      </c>
      <c r="W19" s="15">
        <v>1798</v>
      </c>
      <c r="X19" s="16">
        <f>W19/(3*800)</f>
        <v>0.74916666666666665</v>
      </c>
      <c r="Y19" s="15">
        <v>1841</v>
      </c>
      <c r="Z19" s="16">
        <f>Y19/(3*800)</f>
        <v>0.76708333333333334</v>
      </c>
      <c r="AA19" s="15">
        <v>1884</v>
      </c>
      <c r="AB19" s="16">
        <f>AA19/(3*800)</f>
        <v>0.78500000000000003</v>
      </c>
    </row>
    <row r="20" spans="1:28" x14ac:dyDescent="0.55000000000000004">
      <c r="A20" s="11">
        <v>16</v>
      </c>
      <c r="B20" s="12" t="s">
        <v>38</v>
      </c>
      <c r="C20" s="13" t="s">
        <v>39</v>
      </c>
      <c r="D20" s="14">
        <f t="shared" si="0"/>
        <v>800</v>
      </c>
      <c r="E20" s="15">
        <v>322</v>
      </c>
      <c r="F20" s="16">
        <f t="shared" si="1"/>
        <v>0.40250000000000002</v>
      </c>
      <c r="G20" s="15">
        <v>323</v>
      </c>
      <c r="H20" s="16">
        <f t="shared" si="2"/>
        <v>0.40375</v>
      </c>
      <c r="I20" s="15">
        <v>351</v>
      </c>
      <c r="J20" s="16">
        <f t="shared" si="3"/>
        <v>0.43874999999999997</v>
      </c>
      <c r="K20" s="15">
        <v>431</v>
      </c>
      <c r="L20" s="16">
        <f t="shared" si="4"/>
        <v>0.53874999999999995</v>
      </c>
      <c r="M20" s="15">
        <v>436</v>
      </c>
      <c r="N20" s="16">
        <f t="shared" si="5"/>
        <v>0.54500000000000004</v>
      </c>
      <c r="O20" s="15">
        <v>448</v>
      </c>
      <c r="P20" s="16">
        <f t="shared" si="6"/>
        <v>0.56000000000000005</v>
      </c>
      <c r="Q20" s="15">
        <v>453</v>
      </c>
      <c r="R20" s="16">
        <f t="shared" si="7"/>
        <v>0.56625000000000003</v>
      </c>
      <c r="S20" s="15">
        <v>455</v>
      </c>
      <c r="T20" s="16">
        <f t="shared" si="8"/>
        <v>0.56874999999999998</v>
      </c>
      <c r="U20" s="15">
        <v>468</v>
      </c>
      <c r="V20" s="16">
        <f t="shared" si="9"/>
        <v>0.58499999999999996</v>
      </c>
      <c r="W20" s="15">
        <v>481</v>
      </c>
      <c r="X20" s="16">
        <f t="shared" si="10"/>
        <v>0.60124999999999995</v>
      </c>
      <c r="Y20" s="15">
        <v>494</v>
      </c>
      <c r="Z20" s="16">
        <f t="shared" si="11"/>
        <v>0.61750000000000005</v>
      </c>
      <c r="AA20" s="15">
        <v>507</v>
      </c>
      <c r="AB20" s="16">
        <f>AA20/D20</f>
        <v>0.63375000000000004</v>
      </c>
    </row>
    <row r="21" spans="1:28" x14ac:dyDescent="0.55000000000000004">
      <c r="A21" s="11">
        <v>17</v>
      </c>
      <c r="B21" s="12" t="s">
        <v>40</v>
      </c>
      <c r="C21" s="13" t="s">
        <v>19</v>
      </c>
      <c r="D21" s="14">
        <f t="shared" si="0"/>
        <v>2400</v>
      </c>
      <c r="E21" s="15">
        <v>1594</v>
      </c>
      <c r="F21" s="16">
        <f t="shared" si="1"/>
        <v>0.66416666666666668</v>
      </c>
      <c r="G21" s="15">
        <v>1604</v>
      </c>
      <c r="H21" s="16">
        <f t="shared" si="2"/>
        <v>0.66833333333333333</v>
      </c>
      <c r="I21" s="15">
        <v>1702</v>
      </c>
      <c r="J21" s="16">
        <f t="shared" si="3"/>
        <v>0.70916666666666661</v>
      </c>
      <c r="K21" s="15">
        <v>1865</v>
      </c>
      <c r="L21" s="16">
        <f t="shared" si="4"/>
        <v>0.77708333333333335</v>
      </c>
      <c r="M21" s="15">
        <v>1923</v>
      </c>
      <c r="N21" s="16">
        <f t="shared" si="5"/>
        <v>0.80125000000000002</v>
      </c>
      <c r="O21" s="15">
        <v>2110</v>
      </c>
      <c r="P21" s="16">
        <f t="shared" si="6"/>
        <v>0.87916666666666665</v>
      </c>
      <c r="Q21" s="15">
        <v>2143</v>
      </c>
      <c r="R21" s="16">
        <f t="shared" si="7"/>
        <v>0.89291666666666669</v>
      </c>
      <c r="S21" s="15">
        <v>2173</v>
      </c>
      <c r="T21" s="16">
        <f t="shared" si="8"/>
        <v>0.90541666666666665</v>
      </c>
      <c r="U21" s="17">
        <v>2228</v>
      </c>
      <c r="V21" s="18">
        <f t="shared" si="9"/>
        <v>0.92833333333333334</v>
      </c>
      <c r="W21" s="15">
        <v>2283</v>
      </c>
      <c r="X21" s="16">
        <f>W21/(4*800)</f>
        <v>0.71343749999999995</v>
      </c>
      <c r="Y21" s="15">
        <v>2338</v>
      </c>
      <c r="Z21" s="16">
        <f>Y21/(4*800)</f>
        <v>0.73062499999999997</v>
      </c>
      <c r="AA21" s="15">
        <v>2393</v>
      </c>
      <c r="AB21" s="16">
        <f>AA21/(4*800)</f>
        <v>0.74781249999999999</v>
      </c>
    </row>
    <row r="22" spans="1:28" x14ac:dyDescent="0.55000000000000004">
      <c r="A22" s="11">
        <v>18</v>
      </c>
      <c r="B22" s="12" t="s">
        <v>41</v>
      </c>
      <c r="C22" s="13" t="s">
        <v>39</v>
      </c>
      <c r="D22" s="14">
        <f t="shared" si="0"/>
        <v>800</v>
      </c>
      <c r="E22" s="15">
        <v>294</v>
      </c>
      <c r="F22" s="16">
        <f t="shared" si="1"/>
        <v>0.36749999999999999</v>
      </c>
      <c r="G22" s="15">
        <v>294</v>
      </c>
      <c r="H22" s="16">
        <f t="shared" si="2"/>
        <v>0.36749999999999999</v>
      </c>
      <c r="I22" s="15">
        <v>318</v>
      </c>
      <c r="J22" s="16">
        <f t="shared" si="3"/>
        <v>0.39750000000000002</v>
      </c>
      <c r="K22" s="15">
        <v>327</v>
      </c>
      <c r="L22" s="16">
        <f t="shared" si="4"/>
        <v>0.40875</v>
      </c>
      <c r="M22" s="15">
        <v>338</v>
      </c>
      <c r="N22" s="16">
        <f t="shared" si="5"/>
        <v>0.42249999999999999</v>
      </c>
      <c r="O22" s="15">
        <v>346</v>
      </c>
      <c r="P22" s="16">
        <f t="shared" si="6"/>
        <v>0.4325</v>
      </c>
      <c r="Q22" s="15">
        <v>419</v>
      </c>
      <c r="R22" s="16">
        <f t="shared" si="7"/>
        <v>0.52375000000000005</v>
      </c>
      <c r="S22" s="15">
        <v>427</v>
      </c>
      <c r="T22" s="16">
        <f t="shared" si="8"/>
        <v>0.53374999999999995</v>
      </c>
      <c r="U22" s="15">
        <v>432</v>
      </c>
      <c r="V22" s="16">
        <f t="shared" si="9"/>
        <v>0.54</v>
      </c>
      <c r="W22" s="15">
        <v>437</v>
      </c>
      <c r="X22" s="16">
        <f t="shared" si="10"/>
        <v>0.54625000000000001</v>
      </c>
      <c r="Y22" s="15">
        <v>442</v>
      </c>
      <c r="Z22" s="16">
        <f t="shared" si="11"/>
        <v>0.55249999999999999</v>
      </c>
      <c r="AA22" s="15">
        <v>447</v>
      </c>
      <c r="AB22" s="16">
        <f>AA22/D22</f>
        <v>0.55874999999999997</v>
      </c>
    </row>
    <row r="23" spans="1:28" ht="14.7" thickBot="1" x14ac:dyDescent="0.6">
      <c r="A23" s="23"/>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row>
    <row r="24" spans="1:28" ht="14.7" thickBot="1" x14ac:dyDescent="0.6">
      <c r="A24" s="25"/>
      <c r="B24" s="26" t="s">
        <v>42</v>
      </c>
      <c r="C24" s="27"/>
      <c r="D24" s="26"/>
      <c r="E24" s="26">
        <f>SUM(E5:E23)</f>
        <v>29858</v>
      </c>
      <c r="F24" s="26"/>
      <c r="G24" s="26">
        <f>SUM(G5:G23)</f>
        <v>30073</v>
      </c>
      <c r="H24" s="26"/>
      <c r="I24" s="26">
        <f>SUM(I5:I23)</f>
        <v>33408</v>
      </c>
      <c r="J24" s="26"/>
      <c r="K24" s="26">
        <f>SUM(K5:K23)</f>
        <v>35473</v>
      </c>
      <c r="L24" s="26"/>
      <c r="M24" s="26">
        <f>SUM(M5:M23)</f>
        <v>36578</v>
      </c>
      <c r="N24" s="26"/>
      <c r="O24" s="26">
        <f>SUM(O5:O23)</f>
        <v>38625</v>
      </c>
      <c r="P24" s="26"/>
      <c r="Q24" s="26">
        <f>SUM(Q5:Q23)</f>
        <v>39927</v>
      </c>
      <c r="R24" s="26"/>
      <c r="S24" s="26">
        <f>SUM(S5:S23)</f>
        <v>41168</v>
      </c>
      <c r="T24" s="26"/>
      <c r="U24" s="26">
        <f>SUM(U5:U23)</f>
        <v>42098</v>
      </c>
      <c r="V24" s="26"/>
      <c r="W24" s="26">
        <f>SUM(W5:W23)</f>
        <v>42985</v>
      </c>
      <c r="X24" s="26"/>
      <c r="Y24" s="26">
        <f>SUM(Y5:Y23)</f>
        <v>43910</v>
      </c>
      <c r="Z24" s="26"/>
      <c r="AA24" s="26">
        <f>SUM(AA5:AA23)</f>
        <v>44828</v>
      </c>
      <c r="AB24" s="26"/>
    </row>
    <row r="25" spans="1:28" ht="14.7" thickBot="1" x14ac:dyDescent="0.6">
      <c r="A25" s="28"/>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row>
    <row r="26" spans="1:28" ht="14.7" thickBot="1" x14ac:dyDescent="0.6">
      <c r="A26" s="25"/>
      <c r="B26" s="26" t="s">
        <v>43</v>
      </c>
      <c r="C26" s="26"/>
      <c r="D26" s="26"/>
      <c r="E26" s="26">
        <v>215</v>
      </c>
      <c r="F26" s="26"/>
      <c r="G26" s="26">
        <v>3335</v>
      </c>
      <c r="H26" s="26"/>
      <c r="I26" s="26">
        <v>2065</v>
      </c>
      <c r="J26" s="26"/>
      <c r="K26" s="26">
        <v>1105</v>
      </c>
      <c r="L26" s="26"/>
      <c r="M26" s="26">
        <v>2047</v>
      </c>
      <c r="N26" s="26"/>
      <c r="O26" s="26">
        <v>1302</v>
      </c>
      <c r="P26" s="26"/>
      <c r="Q26" s="26">
        <v>1241</v>
      </c>
      <c r="R26" s="26"/>
      <c r="S26" s="26">
        <v>930</v>
      </c>
      <c r="T26" s="26"/>
      <c r="U26" s="26">
        <v>887</v>
      </c>
      <c r="V26" s="26"/>
      <c r="W26" s="26">
        <v>925</v>
      </c>
      <c r="X26" s="26"/>
      <c r="Y26" s="26">
        <v>918</v>
      </c>
      <c r="Z26" s="26"/>
      <c r="AA26" s="26">
        <v>927</v>
      </c>
      <c r="AB26" s="26"/>
    </row>
    <row r="27" spans="1:28" x14ac:dyDescent="0.55000000000000004">
      <c r="A27" s="30"/>
      <c r="B27" s="31"/>
      <c r="C27" s="31"/>
      <c r="D27" s="31"/>
      <c r="E27" s="32"/>
      <c r="F27" s="32"/>
      <c r="G27" s="32"/>
      <c r="H27" s="32"/>
      <c r="I27" s="32"/>
      <c r="J27" s="32"/>
      <c r="K27" s="32"/>
      <c r="L27" s="32"/>
      <c r="M27" s="32"/>
      <c r="N27" s="32"/>
      <c r="O27" s="32"/>
      <c r="P27" s="32"/>
      <c r="Q27" s="32"/>
      <c r="R27" s="32"/>
      <c r="S27" s="32"/>
      <c r="T27" s="32"/>
      <c r="U27" s="32"/>
      <c r="V27" s="32"/>
      <c r="W27" s="32"/>
      <c r="X27" s="32"/>
      <c r="Y27" s="32"/>
      <c r="Z27" s="32"/>
      <c r="AA27" s="32"/>
      <c r="AB27" s="32"/>
    </row>
    <row r="28" spans="1:28" x14ac:dyDescent="0.55000000000000004">
      <c r="A28" s="33" t="s">
        <v>44</v>
      </c>
      <c r="B28" s="34"/>
      <c r="C28" s="31"/>
      <c r="D28" s="31"/>
      <c r="E28" s="32"/>
      <c r="F28" s="32"/>
      <c r="G28" s="32"/>
      <c r="H28" s="32"/>
      <c r="I28" s="32"/>
      <c r="J28" s="32"/>
      <c r="K28" s="32"/>
      <c r="L28" s="32"/>
      <c r="M28" s="32"/>
      <c r="N28" s="32"/>
      <c r="O28" s="32"/>
      <c r="P28" s="32"/>
      <c r="Q28" s="32"/>
      <c r="R28" s="32"/>
      <c r="S28" s="32"/>
      <c r="T28" s="32"/>
      <c r="U28" s="32"/>
      <c r="V28" s="32"/>
      <c r="W28" s="32"/>
      <c r="X28" s="32"/>
      <c r="Y28" s="32"/>
      <c r="Z28" s="32"/>
      <c r="AA28" s="32"/>
      <c r="AB28" s="32"/>
    </row>
    <row r="29" spans="1:28" x14ac:dyDescent="0.55000000000000004">
      <c r="A29" s="30"/>
      <c r="B29" s="31"/>
      <c r="C29" s="31"/>
      <c r="D29" s="31"/>
      <c r="E29" s="32"/>
      <c r="F29" s="32"/>
      <c r="G29" s="32"/>
      <c r="H29" s="32"/>
      <c r="I29" s="32"/>
      <c r="J29" s="32"/>
      <c r="K29" s="32"/>
      <c r="L29" s="32"/>
      <c r="M29" s="32"/>
      <c r="N29" s="32"/>
      <c r="O29" s="32"/>
      <c r="P29" s="32"/>
      <c r="Q29" s="32"/>
      <c r="R29" s="32"/>
      <c r="S29" s="32"/>
      <c r="T29" s="32"/>
      <c r="U29" s="32"/>
      <c r="V29" s="32"/>
      <c r="W29" s="32"/>
      <c r="X29" s="32"/>
      <c r="Y29" s="32"/>
      <c r="Z29" s="32"/>
      <c r="AA29" s="32"/>
      <c r="AB29" s="32"/>
    </row>
    <row r="30" spans="1:28" x14ac:dyDescent="0.55000000000000004">
      <c r="A30" s="35" t="s">
        <v>45</v>
      </c>
      <c r="B30" s="35"/>
    </row>
    <row r="32" spans="1:28" x14ac:dyDescent="0.55000000000000004">
      <c r="A32" s="36" t="s">
        <v>46</v>
      </c>
      <c r="B32" s="37"/>
      <c r="C32" s="37"/>
      <c r="D32" s="37"/>
      <c r="E32" s="37"/>
      <c r="F32" s="37"/>
      <c r="G32" s="37"/>
      <c r="H32" s="37"/>
      <c r="I32" s="37"/>
      <c r="J32" s="37"/>
      <c r="K32" s="37"/>
      <c r="L32" s="37"/>
      <c r="M32" s="37"/>
      <c r="N32" s="37"/>
      <c r="O32" s="37"/>
    </row>
  </sheetData>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86b96ce-d41e-4535-86d4-53721fc247dd" xsi:nil="true"/>
    <lcf76f155ced4ddcb4097134ff3c332f xmlns="e8b3e95b-f327-40ac-95e3-fd05e83de03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0DC93470D713409AAAFBE9DD490DD5" ma:contentTypeVersion="12" ma:contentTypeDescription="Create a new document." ma:contentTypeScope="" ma:versionID="1be7c145f7bc1263baf7a04f4563b688">
  <xsd:schema xmlns:xsd="http://www.w3.org/2001/XMLSchema" xmlns:xs="http://www.w3.org/2001/XMLSchema" xmlns:p="http://schemas.microsoft.com/office/2006/metadata/properties" xmlns:ns2="e8b3e95b-f327-40ac-95e3-fd05e83de03e" xmlns:ns3="b86b96ce-d41e-4535-86d4-53721fc247dd" targetNamespace="http://schemas.microsoft.com/office/2006/metadata/properties" ma:root="true" ma:fieldsID="6da1520445efccf849982b45c504f1d7" ns2:_="" ns3:_="">
    <xsd:import namespace="e8b3e95b-f327-40ac-95e3-fd05e83de03e"/>
    <xsd:import namespace="b86b96ce-d41e-4535-86d4-53721fc247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3e95b-f327-40ac-95e3-fd05e83de0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20d2d9-474b-489e-898b-2b7ab11df19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6b96ce-d41e-4535-86d4-53721fc247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c779c54-1842-4167-b487-adb052ab3e01}" ma:internalName="TaxCatchAll" ma:showField="CatchAllData" ma:web="b86b96ce-d41e-4535-86d4-53721fc247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15A492-0B96-4D7E-8C01-AAE39AC6B689}">
  <ds:schemaRefs>
    <ds:schemaRef ds:uri="http://schemas.microsoft.com/office/2006/metadata/properties"/>
    <ds:schemaRef ds:uri="http://schemas.microsoft.com/office/infopath/2007/PartnerControls"/>
    <ds:schemaRef ds:uri="b86b96ce-d41e-4535-86d4-53721fc247dd"/>
    <ds:schemaRef ds:uri="e8b3e95b-f327-40ac-95e3-fd05e83de03e"/>
  </ds:schemaRefs>
</ds:datastoreItem>
</file>

<file path=customXml/itemProps2.xml><?xml version="1.0" encoding="utf-8"?>
<ds:datastoreItem xmlns:ds="http://schemas.openxmlformats.org/officeDocument/2006/customXml" ds:itemID="{CE7869B2-B5D3-489B-A377-944DBFCCD729}">
  <ds:schemaRefs>
    <ds:schemaRef ds:uri="http://schemas.microsoft.com/sharepoint/v3/contenttype/forms"/>
  </ds:schemaRefs>
</ds:datastoreItem>
</file>

<file path=customXml/itemProps3.xml><?xml version="1.0" encoding="utf-8"?>
<ds:datastoreItem xmlns:ds="http://schemas.openxmlformats.org/officeDocument/2006/customXml" ds:itemID="{DF043A02-5007-4A4E-9C45-5751E3D5A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3e95b-f327-40ac-95e3-fd05e83de03e"/>
    <ds:schemaRef ds:uri="b86b96ce-d41e-4535-86d4-53721fc247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d09f13e-43c2-4ba3-b273-1f225baa50f4}" enabled="0" method="" siteId="{5d09f13e-43c2-4ba3-b273-1f225baa50f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Coversheet</vt:lpstr>
      <vt:lpstr>CSCN Total - util</vt:lpstr>
    </vt:vector>
  </TitlesOfParts>
  <Company>Bell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Hudon, Marie-Christine</dc:creator>
  <cp:lastModifiedBy>David Comrie</cp:lastModifiedBy>
  <dcterms:created xsi:type="dcterms:W3CDTF">2026-10-02T18:01:21Z</dcterms:created>
  <dcterms:modified xsi:type="dcterms:W3CDTF">2026-10-06T12:24:05Z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0x010100BF0DC93470D713409AAAFBE9DD490DD5</vt:lpwstr>
  </property>
</Properties>
</file>